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038\Personal_Folders\Bogini\Documents\Бухгалтерский комитет\"/>
    </mc:Choice>
  </mc:AlternateContent>
  <bookViews>
    <workbookView xWindow="0" yWindow="0" windowWidth="28800" windowHeight="13332"/>
  </bookViews>
  <sheets>
    <sheet name="Приме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8" i="1" l="1"/>
  <c r="D11" i="1" s="1"/>
  <c r="D20" i="1" s="1"/>
  <c r="B28" i="1"/>
  <c r="B26" i="1"/>
  <c r="C26" i="1" s="1"/>
  <c r="D26" i="1" s="1"/>
  <c r="B23" i="1"/>
  <c r="C23" i="1" s="1"/>
  <c r="D23" i="1" s="1"/>
  <c r="B24" i="1"/>
  <c r="C24" i="1" s="1"/>
  <c r="D24" i="1" s="1"/>
  <c r="B25" i="1"/>
  <c r="C25" i="1" s="1"/>
  <c r="D25" i="1" s="1"/>
  <c r="B22" i="1"/>
  <c r="C22" i="1" s="1"/>
  <c r="C8" i="1"/>
  <c r="C11" i="1" s="1"/>
  <c r="C20" i="1" s="1"/>
  <c r="B8" i="1"/>
  <c r="D22" i="1" l="1"/>
  <c r="B30" i="1"/>
  <c r="B32" i="1" s="1"/>
  <c r="B27" i="1"/>
  <c r="C27" i="1" s="1"/>
  <c r="D27" i="1" s="1"/>
  <c r="D28" i="1"/>
  <c r="D32" i="1"/>
  <c r="B11" i="1"/>
  <c r="B20" i="1" s="1"/>
  <c r="B31" i="1" s="1"/>
  <c r="C28" i="1"/>
  <c r="D31" i="1" l="1"/>
  <c r="C32" i="1" l="1"/>
  <c r="C31" i="1"/>
</calcChain>
</file>

<file path=xl/sharedStrings.xml><?xml version="1.0" encoding="utf-8"?>
<sst xmlns="http://schemas.openxmlformats.org/spreadsheetml/2006/main" count="34" uniqueCount="27">
  <si>
    <t>Пример (цифры условные)</t>
  </si>
  <si>
    <t>Считаем предельную величину дохода за 2024 год, который можно направить в СР</t>
  </si>
  <si>
    <t>Рассмотрены 3-и случая (k&gt;4; 1&lt;k&lt;4; k&lt;1)</t>
  </si>
  <si>
    <t>Комментарий:</t>
  </si>
  <si>
    <r>
      <t xml:space="preserve">НО на </t>
    </r>
    <r>
      <rPr>
        <b/>
        <sz val="11"/>
        <color rgb="FF00B050"/>
        <rFont val="Calibri"/>
        <family val="2"/>
        <scheme val="minor"/>
      </rPr>
      <t>31.03.2024</t>
    </r>
  </si>
  <si>
    <t>абзац 10 п.1.2 Указания № 6477-У</t>
  </si>
  <si>
    <r>
      <t xml:space="preserve">РППО на </t>
    </r>
    <r>
      <rPr>
        <b/>
        <sz val="11"/>
        <color rgb="FF00B050"/>
        <rFont val="Calibri"/>
        <family val="2"/>
        <charset val="204"/>
        <scheme val="minor"/>
      </rPr>
      <t>31.03.2024</t>
    </r>
  </si>
  <si>
    <t>СР норм на 30.09.2024</t>
  </si>
  <si>
    <t>абзац 3 п.1.2 Указания № 6477-У</t>
  </si>
  <si>
    <t>СР факт на 31.12.2024</t>
  </si>
  <si>
    <t>k</t>
  </si>
  <si>
    <t>абзацы 2,3 и 4 соответственно п.1.3.1 Указания № 6477-У</t>
  </si>
  <si>
    <t>Д 2024</t>
  </si>
  <si>
    <t>Д (СР)</t>
  </si>
  <si>
    <t>абзац 7 п.1.3.1 Указания № 6477-У</t>
  </si>
  <si>
    <t>Д (СПС)</t>
  </si>
  <si>
    <t>абзац 8 п.1.3.1 Указания № 6477-У</t>
  </si>
  <si>
    <t>Д (ИПС)</t>
  </si>
  <si>
    <t>абзац 9 п.1.3.1 Указания № 6477-У</t>
  </si>
  <si>
    <t>РППО средняя</t>
  </si>
  <si>
    <t>абзац 6 п.1.3.1 Указания № 6477-У</t>
  </si>
  <si>
    <t>ИПЦ</t>
  </si>
  <si>
    <t>статистические данные</t>
  </si>
  <si>
    <t>Мах к распределению в СР по итогам 2024 года</t>
  </si>
  <si>
    <t>Разница между Д(ИПС) и расчетным доходом по инфляции</t>
  </si>
  <si>
    <t>разница между норматив.СР и факт.СР</t>
  </si>
  <si>
    <t>К распределению на пенсионные счета (не менее)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</si>
</sst>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9" fontId="0" fillId="0" borderId="0" xfId="0" applyNumberFormat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31</xdr:col>
      <xdr:colOff>514350</xdr:colOff>
      <xdr:row>35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0"/>
          <a:ext cx="14697075" cy="672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7" workbookViewId="0">
      <selection activeCell="E35" sqref="E35"/>
    </sheetView>
  </sheetViews>
  <sheetFormatPr defaultRowHeight="14.4" x14ac:dyDescent="0.3"/>
  <cols>
    <col min="1" max="1" width="61.88671875" customWidth="1"/>
    <col min="2" max="3" width="13.109375" customWidth="1"/>
    <col min="4" max="4" width="14.44140625" customWidth="1"/>
    <col min="5" max="5" width="41.109375" customWidth="1"/>
  </cols>
  <sheetData>
    <row r="1" spans="1:5" x14ac:dyDescent="0.3">
      <c r="A1" s="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5" spans="1:5" x14ac:dyDescent="0.3">
      <c r="E5" s="2" t="s">
        <v>3</v>
      </c>
    </row>
    <row r="6" spans="1:5" x14ac:dyDescent="0.3">
      <c r="A6" t="s">
        <v>4</v>
      </c>
      <c r="B6">
        <v>120</v>
      </c>
      <c r="C6">
        <v>120</v>
      </c>
      <c r="D6">
        <v>120</v>
      </c>
      <c r="E6" t="s">
        <v>5</v>
      </c>
    </row>
    <row r="7" spans="1:5" x14ac:dyDescent="0.3">
      <c r="A7" t="s">
        <v>6</v>
      </c>
      <c r="B7">
        <v>150</v>
      </c>
      <c r="C7">
        <v>150</v>
      </c>
      <c r="D7">
        <v>110</v>
      </c>
      <c r="E7" t="s">
        <v>5</v>
      </c>
    </row>
    <row r="8" spans="1:5" s="3" customFormat="1" x14ac:dyDescent="0.3">
      <c r="A8" s="3" t="s">
        <v>7</v>
      </c>
      <c r="B8" s="3">
        <f>IF(B7&gt;B6,B6*1%,B6*(1%+(B6-B7)/B6))</f>
        <v>1.2</v>
      </c>
      <c r="C8" s="3">
        <f>IF(C7&gt;C6,C6*1%,C6*(1%+(C6-C7)/C6))</f>
        <v>1.2</v>
      </c>
      <c r="D8" s="3">
        <f>IF(D7&gt;D6,D6*0.01,D6*(0.01+(D6-D7)/D6))</f>
        <v>11.2</v>
      </c>
      <c r="E8" s="3" t="s">
        <v>8</v>
      </c>
    </row>
    <row r="10" spans="1:5" s="3" customFormat="1" x14ac:dyDescent="0.3">
      <c r="A10" s="3" t="s">
        <v>9</v>
      </c>
      <c r="B10" s="3">
        <v>6</v>
      </c>
      <c r="C10" s="3">
        <v>3</v>
      </c>
      <c r="D10" s="3">
        <v>7</v>
      </c>
    </row>
    <row r="11" spans="1:5" s="4" customFormat="1" x14ac:dyDescent="0.3">
      <c r="A11" s="4" t="s">
        <v>10</v>
      </c>
      <c r="B11" s="5">
        <f>B10/B8</f>
        <v>5</v>
      </c>
      <c r="C11" s="5">
        <f>C10/C8</f>
        <v>2.5</v>
      </c>
      <c r="D11" s="5">
        <f>D10/D8</f>
        <v>0.625</v>
      </c>
      <c r="E11" s="6" t="s">
        <v>11</v>
      </c>
    </row>
    <row r="13" spans="1:5" s="3" customFormat="1" x14ac:dyDescent="0.3">
      <c r="A13" s="3" t="s">
        <v>12</v>
      </c>
      <c r="B13" s="3">
        <v>10</v>
      </c>
      <c r="C13" s="3">
        <v>10</v>
      </c>
      <c r="D13" s="3">
        <v>10</v>
      </c>
    </row>
    <row r="14" spans="1:5" x14ac:dyDescent="0.3">
      <c r="A14" t="s">
        <v>13</v>
      </c>
      <c r="B14">
        <v>1</v>
      </c>
      <c r="C14">
        <v>1</v>
      </c>
      <c r="D14">
        <v>1</v>
      </c>
      <c r="E14" t="s">
        <v>14</v>
      </c>
    </row>
    <row r="15" spans="1:5" x14ac:dyDescent="0.3">
      <c r="A15" t="s">
        <v>15</v>
      </c>
      <c r="B15">
        <v>3</v>
      </c>
      <c r="C15">
        <v>3</v>
      </c>
      <c r="D15">
        <v>3</v>
      </c>
      <c r="E15" t="s">
        <v>16</v>
      </c>
    </row>
    <row r="16" spans="1:5" x14ac:dyDescent="0.3">
      <c r="A16" t="s">
        <v>17</v>
      </c>
      <c r="B16">
        <v>6</v>
      </c>
      <c r="C16">
        <v>6</v>
      </c>
      <c r="D16">
        <v>6</v>
      </c>
      <c r="E16" t="s">
        <v>18</v>
      </c>
    </row>
    <row r="17" spans="1:5" x14ac:dyDescent="0.3">
      <c r="A17" t="s">
        <v>19</v>
      </c>
      <c r="B17">
        <v>115</v>
      </c>
      <c r="C17">
        <v>115</v>
      </c>
      <c r="D17">
        <v>115</v>
      </c>
      <c r="E17" t="s">
        <v>20</v>
      </c>
    </row>
    <row r="18" spans="1:5" x14ac:dyDescent="0.3">
      <c r="A18" t="s">
        <v>21</v>
      </c>
      <c r="B18" s="7">
        <v>0.04</v>
      </c>
      <c r="C18" s="7">
        <v>0.04</v>
      </c>
      <c r="D18" s="7">
        <v>0.04</v>
      </c>
      <c r="E18" t="s">
        <v>22</v>
      </c>
    </row>
    <row r="20" spans="1:5" s="3" customFormat="1" x14ac:dyDescent="0.3">
      <c r="A20" s="3" t="s">
        <v>23</v>
      </c>
      <c r="B20">
        <f>IF(B11&gt;4,SUM(B14:B15),IF(AND(B11&lt;4,B11&gt;1),SUM(B14:B15)+MAX(0,B16-B17*B18),IF((SUM(B14:B15)+MAX(0,B16-B17*B18)+B8-B10)&gt;B13,B13,SUM(B14:B15)+MAX(0,B16-B17*B18)+B8-B10)))</f>
        <v>4</v>
      </c>
      <c r="C20">
        <f>IF(C11&gt;4,SUM(C14:C15),IF(AND(C11&lt;4,C11&gt;1),SUM(C14:C15)+MAX(0,C16-C17*C18),IF((SUM(C14:C15)+MAX(0,C16-C17*C18)+C8-C10)&gt;C13,C13,SUM(C14:C15)+MAX(0,C16-C17*C18)+C8-C10)))</f>
        <v>5.3999999999999995</v>
      </c>
      <c r="D20">
        <f>IF(D11&gt;4,SUM(D14:D15),IF(AND(D11&lt;4,D11&gt;1),SUM(D14:D15)+MAX(0,D16-D17*D18),IF((SUM(D14:D15)+MAX(0,D16-D17*D18)+D8-D10)&gt;D13,D13,SUM(D14:D15)+MAX(0,D16-D17*D18)+D8-D10)))</f>
        <v>9.5999999999999979</v>
      </c>
    </row>
    <row r="22" spans="1:5" x14ac:dyDescent="0.3">
      <c r="A22" t="s">
        <v>13</v>
      </c>
      <c r="B22">
        <f>B14</f>
        <v>1</v>
      </c>
      <c r="C22">
        <f>B22</f>
        <v>1</v>
      </c>
      <c r="D22">
        <f>C22</f>
        <v>1</v>
      </c>
    </row>
    <row r="23" spans="1:5" x14ac:dyDescent="0.3">
      <c r="A23" t="s">
        <v>15</v>
      </c>
      <c r="B23">
        <f t="shared" ref="B23:B25" si="0">B15</f>
        <v>3</v>
      </c>
      <c r="C23">
        <f t="shared" ref="C23:D27" si="1">B23</f>
        <v>3</v>
      </c>
      <c r="D23">
        <f t="shared" si="1"/>
        <v>3</v>
      </c>
    </row>
    <row r="24" spans="1:5" x14ac:dyDescent="0.3">
      <c r="A24" t="s">
        <v>17</v>
      </c>
      <c r="B24">
        <f t="shared" si="0"/>
        <v>6</v>
      </c>
      <c r="C24">
        <f t="shared" si="1"/>
        <v>6</v>
      </c>
      <c r="D24">
        <f t="shared" si="1"/>
        <v>6</v>
      </c>
    </row>
    <row r="25" spans="1:5" x14ac:dyDescent="0.3">
      <c r="A25" t="s">
        <v>19</v>
      </c>
      <c r="B25">
        <f t="shared" si="0"/>
        <v>115</v>
      </c>
      <c r="C25">
        <f t="shared" si="1"/>
        <v>115</v>
      </c>
      <c r="D25">
        <f t="shared" si="1"/>
        <v>115</v>
      </c>
    </row>
    <row r="26" spans="1:5" x14ac:dyDescent="0.3">
      <c r="A26" t="s">
        <v>21</v>
      </c>
      <c r="B26" s="7">
        <f>B18</f>
        <v>0.04</v>
      </c>
      <c r="C26" s="7">
        <f>B26</f>
        <v>0.04</v>
      </c>
      <c r="D26" s="7">
        <f t="shared" si="1"/>
        <v>0.04</v>
      </c>
    </row>
    <row r="27" spans="1:5" x14ac:dyDescent="0.3">
      <c r="A27" t="s">
        <v>24</v>
      </c>
      <c r="B27">
        <f>B24-B25*B26</f>
        <v>1.3999999999999995</v>
      </c>
      <c r="C27">
        <f t="shared" si="1"/>
        <v>1.3999999999999995</v>
      </c>
      <c r="D27">
        <f t="shared" si="1"/>
        <v>1.3999999999999995</v>
      </c>
    </row>
    <row r="28" spans="1:5" x14ac:dyDescent="0.3">
      <c r="A28" t="s">
        <v>25</v>
      </c>
      <c r="B28">
        <f>B8-B10</f>
        <v>-4.8</v>
      </c>
      <c r="C28">
        <f>C8-C10</f>
        <v>-1.8</v>
      </c>
      <c r="D28">
        <f>D8-D10</f>
        <v>4.1999999999999993</v>
      </c>
    </row>
    <row r="29" spans="1:5" x14ac:dyDescent="0.3">
      <c r="E29" s="7"/>
    </row>
    <row r="30" spans="1:5" x14ac:dyDescent="0.3">
      <c r="A30" s="3" t="s">
        <v>23</v>
      </c>
      <c r="B30">
        <f>B22+B23</f>
        <v>4</v>
      </c>
      <c r="C30">
        <f>C22+C23+C27</f>
        <v>5.3999999999999995</v>
      </c>
      <c r="D30">
        <f>D22+D23+D27+IF(D22+D23+D27+D28&gt;D20,D20-SUM(D22:D23,D27),D28)</f>
        <v>9.5999999999999979</v>
      </c>
    </row>
    <row r="31" spans="1:5" s="8" customFormat="1" x14ac:dyDescent="0.3">
      <c r="B31" s="9">
        <f>B20-B30</f>
        <v>0</v>
      </c>
      <c r="C31" s="9">
        <f t="shared" ref="C31:D31" si="2">C20-C30</f>
        <v>0</v>
      </c>
      <c r="D31" s="9">
        <f t="shared" si="2"/>
        <v>0</v>
      </c>
    </row>
    <row r="32" spans="1:5" s="3" customFormat="1" x14ac:dyDescent="0.3">
      <c r="A32" s="3" t="s">
        <v>26</v>
      </c>
      <c r="B32" s="3">
        <f>B13-B30</f>
        <v>6</v>
      </c>
      <c r="C32" s="3">
        <f t="shared" ref="C32:D32" si="3">C13-C30</f>
        <v>4.6000000000000005</v>
      </c>
      <c r="D32" s="3">
        <f t="shared" si="3"/>
        <v>0.40000000000000213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Пример</vt:lpstr>
    </vt:vector>
  </TitlesOfParts>
  <Company>НПФ "ГАЗФОНД"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Щегольскова Кристина Андреевна</dc:creator>
  <cp:lastModifiedBy>Богини Галина Михайловна</cp:lastModifiedBy>
  <dcterms:created xsi:type="dcterms:W3CDTF">2024-02-13T13:29:12Z</dcterms:created>
  <dcterms:modified xsi:type="dcterms:W3CDTF">2024-02-13T13:38:41Z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